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30" windowHeight="7830" activeTab="0"/>
  </bookViews>
  <sheets>
    <sheet name="頁付" sheetId="1" r:id="rId1"/>
  </sheets>
  <definedNames>
    <definedName name="_xlnm.Print_Area" localSheetId="0">'頁付'!$A$1:$V$28</definedName>
  </definedNames>
  <calcPr fullCalcOnLoad="1"/>
</workbook>
</file>

<file path=xl/sharedStrings.xml><?xml version="1.0" encoding="utf-8"?>
<sst xmlns="http://schemas.openxmlformats.org/spreadsheetml/2006/main" count="54" uniqueCount="38">
  <si>
    <t>区　　　　　分</t>
  </si>
  <si>
    <t>計</t>
  </si>
  <si>
    <t>苦情計</t>
  </si>
  <si>
    <t>相談・照会計</t>
  </si>
  <si>
    <t>　苦情等受付件数</t>
  </si>
  <si>
    <t>　うち無登録業者に係るもの</t>
  </si>
  <si>
    <t>　取立て行為</t>
  </si>
  <si>
    <t>　契約内容</t>
  </si>
  <si>
    <t>　金利</t>
  </si>
  <si>
    <t>　年金担保</t>
  </si>
  <si>
    <t>　帳簿の開示</t>
  </si>
  <si>
    <t>　行政当局詐称、登録業者詐称</t>
  </si>
  <si>
    <t>　保証契約</t>
  </si>
  <si>
    <t>　広告・勧誘（詐称以外）</t>
  </si>
  <si>
    <t>　その他</t>
  </si>
  <si>
    <t>　相談先</t>
  </si>
  <si>
    <t>　制度改正要望</t>
  </si>
  <si>
    <t>　法令等解釈</t>
  </si>
  <si>
    <t>　過剰貸付け</t>
  </si>
  <si>
    <t>　登録確認（無登録の疑いあり）</t>
  </si>
  <si>
    <t>　債務整理等</t>
  </si>
  <si>
    <t>7～9月</t>
  </si>
  <si>
    <t>4～6月</t>
  </si>
  <si>
    <t>相談・照会の内容</t>
  </si>
  <si>
    <t>苦情の内容</t>
  </si>
  <si>
    <t>８．金融庁・財務局・都道府県に寄せられた貸金業者に係る苦情等（苦情、相談・照会）件数</t>
  </si>
  <si>
    <t>(１）内容別</t>
  </si>
  <si>
    <r>
      <t>平成25年度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</si>
  <si>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</si>
  <si>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t>（注）件数については、その内容が複数にわたる場合でも延べで計上せず、主なものを１件として計上。</t>
  </si>
  <si>
    <t>平成29年度</t>
  </si>
  <si>
    <t>平成30年度</t>
  </si>
  <si>
    <t>平成27年度</t>
  </si>
  <si>
    <t>平成28年度</t>
  </si>
  <si>
    <t>10～12月</t>
  </si>
  <si>
    <t>1～3月</t>
  </si>
  <si>
    <t>令和元年度</t>
  </si>
  <si>
    <t>　　　令和元年度は平成31年４月を含む。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</si>
</sst>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dotted"/>
      <right style="thin">
        <color theme="1"/>
      </right>
      <top style="hair"/>
      <bottom>
        <color indexed="63"/>
      </bottom>
    </border>
    <border>
      <left style="dotted"/>
      <right style="thin">
        <color theme="1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thin">
        <color theme="1"/>
      </right>
      <top style="hair"/>
      <bottom style="medium"/>
    </border>
    <border>
      <left style="hair"/>
      <right style="thin">
        <color theme="1"/>
      </right>
      <top style="medium"/>
      <bottom style="hair"/>
    </border>
    <border>
      <left>
        <color indexed="63"/>
      </left>
      <right style="thin">
        <color theme="1"/>
      </right>
      <top style="medium"/>
      <bottom style="hair"/>
    </border>
    <border>
      <left>
        <color indexed="63"/>
      </left>
      <right style="thin">
        <color theme="1"/>
      </right>
      <top style="hair"/>
      <bottom style="hair"/>
    </border>
    <border>
      <left>
        <color indexed="63"/>
      </left>
      <right style="thin">
        <color theme="1"/>
      </right>
      <top style="hair"/>
      <bottom style="medium"/>
    </border>
    <border>
      <left style="thin">
        <color theme="1"/>
      </left>
      <right style="thin">
        <color theme="1"/>
      </right>
      <top style="medium"/>
      <bottom style="hair"/>
    </border>
    <border>
      <left style="thin">
        <color theme="1"/>
      </left>
      <right style="thin">
        <color theme="1"/>
      </right>
      <top style="hair"/>
      <bottom style="medium"/>
    </border>
    <border>
      <left style="thin">
        <color theme="1"/>
      </left>
      <right style="thin">
        <color theme="1"/>
      </right>
      <top style="hair"/>
      <bottom style="hair"/>
    </border>
    <border>
      <left style="hair"/>
      <right style="thin">
        <color theme="1"/>
      </right>
      <top style="hair"/>
      <bottom style="hair"/>
    </border>
    <border>
      <left>
        <color indexed="63"/>
      </left>
      <right style="thin">
        <color theme="1"/>
      </right>
      <top style="medium"/>
      <bottom>
        <color indexed="63"/>
      </bottom>
    </border>
    <border>
      <left style="dotted"/>
      <right style="thin">
        <color theme="1"/>
      </right>
      <top style="hair"/>
      <bottom style="medium"/>
    </border>
    <border>
      <left style="thin">
        <color theme="1"/>
      </left>
      <right style="thin"/>
      <top style="medium"/>
      <bottom style="medium"/>
    </border>
    <border>
      <left style="thin"/>
      <right style="thin">
        <color theme="1"/>
      </right>
      <top style="medium"/>
      <bottom style="medium"/>
    </border>
    <border>
      <left style="hair"/>
      <right style="dotted"/>
      <top style="medium"/>
      <bottom style="hair"/>
    </border>
    <border>
      <left style="hair"/>
      <right style="dotted"/>
      <top style="hair"/>
      <bottom style="medium"/>
    </border>
    <border>
      <left>
        <color indexed="63"/>
      </left>
      <right style="dotted"/>
      <top style="medium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dotted"/>
      <right style="thin">
        <color theme="1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>
        <color theme="1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thin">
        <color theme="1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 shrinkToFit="1"/>
    </xf>
    <xf numFmtId="38" fontId="0" fillId="0" borderId="35" xfId="49" applyFont="1" applyBorder="1" applyAlignment="1">
      <alignment horizontal="center"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31" xfId="49" applyFont="1" applyBorder="1" applyAlignment="1">
      <alignment horizontal="center" vertical="center" shrinkToFit="1"/>
    </xf>
    <xf numFmtId="38" fontId="0" fillId="0" borderId="30" xfId="49" applyFont="1" applyBorder="1" applyAlignment="1">
      <alignment horizontal="center" vertical="center" shrinkToFit="1"/>
    </xf>
    <xf numFmtId="38" fontId="0" fillId="0" borderId="31" xfId="49" applyFont="1" applyBorder="1" applyAlignment="1">
      <alignment horizontal="center" vertical="center" shrinkToFit="1"/>
    </xf>
    <xf numFmtId="38" fontId="0" fillId="0" borderId="33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42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43" fillId="0" borderId="0" xfId="0" applyFont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63" xfId="49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64" xfId="49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textRotation="255"/>
    </xf>
    <xf numFmtId="0" fontId="0" fillId="0" borderId="66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38" fontId="0" fillId="0" borderId="63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9"/>
  <sheetViews>
    <sheetView tabSelected="1" view="pageBreakPreview" zoomScale="85" zoomScaleNormal="120" zoomScaleSheetLayoutView="85"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3" sqref="C33"/>
    </sheetView>
  </sheetViews>
  <sheetFormatPr defaultColWidth="9.00390625" defaultRowHeight="13.5"/>
  <cols>
    <col min="1" max="1" width="2.625" style="1" customWidth="1"/>
    <col min="2" max="2" width="3.50390625" style="1" customWidth="1"/>
    <col min="3" max="3" width="30.25390625" style="1" bestFit="1" customWidth="1"/>
    <col min="4" max="4" width="10.875" style="2" customWidth="1"/>
    <col min="5" max="7" width="10.875" style="1" customWidth="1"/>
    <col min="8" max="11" width="0" style="1" hidden="1" customWidth="1"/>
    <col min="12" max="18" width="9.00390625" style="1" customWidth="1"/>
    <col min="19" max="21" width="9.00390625" style="1" hidden="1" customWidth="1"/>
    <col min="22" max="23" width="9.00390625" style="1" customWidth="1"/>
    <col min="24" max="16384" width="9.00390625" style="1" customWidth="1"/>
  </cols>
  <sheetData>
    <row r="1" spans="2:22" ht="30" customHeight="1">
      <c r="B1" s="6" t="s">
        <v>25</v>
      </c>
      <c r="C1" s="7"/>
      <c r="D1" s="7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21" customHeight="1" thickBot="1">
      <c r="B2" s="96" t="s">
        <v>26</v>
      </c>
      <c r="C2" s="96"/>
      <c r="D2" s="7"/>
      <c r="E2" s="8"/>
      <c r="F2" s="8"/>
      <c r="G2" s="8"/>
      <c r="H2" s="8"/>
      <c r="I2" s="8"/>
      <c r="J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ht="23.25" customHeight="1">
      <c r="B3" s="92" t="s">
        <v>0</v>
      </c>
      <c r="C3" s="93"/>
      <c r="D3" s="48" t="s">
        <v>27</v>
      </c>
      <c r="E3" s="36" t="s">
        <v>28</v>
      </c>
      <c r="F3" s="46" t="s">
        <v>32</v>
      </c>
      <c r="G3" s="47" t="s">
        <v>33</v>
      </c>
      <c r="H3" s="87" t="s">
        <v>30</v>
      </c>
      <c r="I3" s="87"/>
      <c r="J3" s="87"/>
      <c r="K3" s="87"/>
      <c r="L3" s="87"/>
      <c r="M3" s="86" t="s">
        <v>31</v>
      </c>
      <c r="N3" s="87"/>
      <c r="O3" s="87"/>
      <c r="P3" s="87"/>
      <c r="Q3" s="88"/>
      <c r="R3" s="105" t="s">
        <v>36</v>
      </c>
      <c r="S3" s="87"/>
      <c r="T3" s="87"/>
      <c r="U3" s="87"/>
      <c r="V3" s="88"/>
    </row>
    <row r="4" spans="2:22" ht="22.5" customHeight="1" thickBot="1">
      <c r="B4" s="94"/>
      <c r="C4" s="95"/>
      <c r="D4" s="49" t="s">
        <v>1</v>
      </c>
      <c r="E4" s="37" t="s">
        <v>1</v>
      </c>
      <c r="F4" s="30" t="s">
        <v>1</v>
      </c>
      <c r="G4" s="30" t="s">
        <v>1</v>
      </c>
      <c r="H4" s="28" t="s">
        <v>22</v>
      </c>
      <c r="I4" s="21" t="s">
        <v>21</v>
      </c>
      <c r="J4" s="21" t="s">
        <v>34</v>
      </c>
      <c r="K4" s="50" t="s">
        <v>35</v>
      </c>
      <c r="L4" s="30" t="s">
        <v>1</v>
      </c>
      <c r="M4" s="28" t="s">
        <v>22</v>
      </c>
      <c r="N4" s="21" t="s">
        <v>21</v>
      </c>
      <c r="O4" s="21" t="s">
        <v>34</v>
      </c>
      <c r="P4" s="21" t="s">
        <v>35</v>
      </c>
      <c r="Q4" s="3" t="s">
        <v>1</v>
      </c>
      <c r="R4" s="28" t="s">
        <v>22</v>
      </c>
      <c r="S4" s="21" t="s">
        <v>21</v>
      </c>
      <c r="T4" s="21" t="s">
        <v>34</v>
      </c>
      <c r="U4" s="21" t="s">
        <v>35</v>
      </c>
      <c r="V4" s="3" t="s">
        <v>1</v>
      </c>
    </row>
    <row r="5" spans="2:22" ht="22.5" customHeight="1">
      <c r="B5" s="103" t="s">
        <v>4</v>
      </c>
      <c r="C5" s="104"/>
      <c r="D5" s="33">
        <v>15227</v>
      </c>
      <c r="E5" s="38">
        <v>14807</v>
      </c>
      <c r="F5" s="31">
        <v>11649</v>
      </c>
      <c r="G5" s="42">
        <v>10154</v>
      </c>
      <c r="H5" s="16">
        <v>2144</v>
      </c>
      <c r="I5" s="10">
        <v>1712</v>
      </c>
      <c r="J5" s="51">
        <v>2077</v>
      </c>
      <c r="K5" s="52">
        <v>1743</v>
      </c>
      <c r="L5" s="31">
        <v>7676</v>
      </c>
      <c r="M5" s="81">
        <v>1494</v>
      </c>
      <c r="N5" s="10">
        <v>1427</v>
      </c>
      <c r="O5" s="10">
        <v>1384</v>
      </c>
      <c r="P5" s="16">
        <f>SUM(P17,P25)</f>
        <v>1255</v>
      </c>
      <c r="Q5" s="83">
        <f aca="true" t="shared" si="0" ref="Q5:Q16">SUM(M5:P5)</f>
        <v>5560</v>
      </c>
      <c r="R5" s="16">
        <f>SUM(R17,R25)</f>
        <v>1215</v>
      </c>
      <c r="S5" s="10"/>
      <c r="T5" s="10"/>
      <c r="U5" s="16"/>
      <c r="V5" s="83">
        <f aca="true" t="shared" si="1" ref="V5:V16">SUM(R5:U5)</f>
        <v>1215</v>
      </c>
    </row>
    <row r="6" spans="2:22" ht="22.5" customHeight="1" thickBot="1">
      <c r="B6" s="4"/>
      <c r="C6" s="63" t="s">
        <v>5</v>
      </c>
      <c r="D6" s="35">
        <v>6276</v>
      </c>
      <c r="E6" s="39">
        <v>6220</v>
      </c>
      <c r="F6" s="32">
        <v>4457</v>
      </c>
      <c r="G6" s="43">
        <v>3951</v>
      </c>
      <c r="H6" s="15">
        <v>687</v>
      </c>
      <c r="I6" s="11">
        <v>458</v>
      </c>
      <c r="J6" s="15">
        <v>694</v>
      </c>
      <c r="K6" s="53">
        <v>507</v>
      </c>
      <c r="L6" s="32">
        <v>2346</v>
      </c>
      <c r="M6" s="15">
        <v>452</v>
      </c>
      <c r="N6" s="68">
        <v>489</v>
      </c>
      <c r="O6" s="74">
        <v>424</v>
      </c>
      <c r="P6" s="68">
        <f>53+31+232</f>
        <v>316</v>
      </c>
      <c r="Q6" s="71">
        <f t="shared" si="0"/>
        <v>1681</v>
      </c>
      <c r="R6" s="85">
        <v>174</v>
      </c>
      <c r="S6" s="68"/>
      <c r="T6" s="74"/>
      <c r="U6" s="68"/>
      <c r="V6" s="71">
        <f t="shared" si="1"/>
        <v>174</v>
      </c>
    </row>
    <row r="7" spans="2:22" ht="22.5" customHeight="1">
      <c r="B7" s="89" t="s">
        <v>24</v>
      </c>
      <c r="C7" s="64" t="s">
        <v>6</v>
      </c>
      <c r="D7" s="33">
        <v>289</v>
      </c>
      <c r="E7" s="38">
        <v>225</v>
      </c>
      <c r="F7" s="31">
        <v>195</v>
      </c>
      <c r="G7" s="33">
        <v>158</v>
      </c>
      <c r="H7" s="29">
        <v>42</v>
      </c>
      <c r="I7" s="10">
        <v>41</v>
      </c>
      <c r="J7" s="10">
        <v>45</v>
      </c>
      <c r="K7" s="54">
        <v>31</v>
      </c>
      <c r="L7" s="33">
        <v>159</v>
      </c>
      <c r="M7" s="29">
        <v>29</v>
      </c>
      <c r="N7" s="67">
        <v>27</v>
      </c>
      <c r="O7" s="67">
        <v>28</v>
      </c>
      <c r="P7" s="67">
        <f>5+1+15</f>
        <v>21</v>
      </c>
      <c r="Q7" s="73">
        <f t="shared" si="0"/>
        <v>105</v>
      </c>
      <c r="R7" s="29">
        <v>17</v>
      </c>
      <c r="S7" s="67"/>
      <c r="T7" s="67"/>
      <c r="U7" s="67"/>
      <c r="V7" s="73">
        <f t="shared" si="1"/>
        <v>17</v>
      </c>
    </row>
    <row r="8" spans="2:22" ht="22.5" customHeight="1">
      <c r="B8" s="90"/>
      <c r="C8" s="65" t="s">
        <v>7</v>
      </c>
      <c r="D8" s="34">
        <v>95</v>
      </c>
      <c r="E8" s="40">
        <v>105</v>
      </c>
      <c r="F8" s="41">
        <v>107</v>
      </c>
      <c r="G8" s="34">
        <v>86</v>
      </c>
      <c r="H8" s="24">
        <v>28</v>
      </c>
      <c r="I8" s="12">
        <v>19</v>
      </c>
      <c r="J8" s="12">
        <v>36</v>
      </c>
      <c r="K8" s="55">
        <v>21</v>
      </c>
      <c r="L8" s="77">
        <v>104</v>
      </c>
      <c r="M8" s="24">
        <v>14</v>
      </c>
      <c r="N8" s="69">
        <v>28</v>
      </c>
      <c r="O8" s="69">
        <v>9</v>
      </c>
      <c r="P8" s="69">
        <f>0+2+10</f>
        <v>12</v>
      </c>
      <c r="Q8" s="78">
        <f t="shared" si="0"/>
        <v>63</v>
      </c>
      <c r="R8" s="24">
        <v>14</v>
      </c>
      <c r="S8" s="69"/>
      <c r="T8" s="69"/>
      <c r="U8" s="69"/>
      <c r="V8" s="78">
        <f t="shared" si="1"/>
        <v>14</v>
      </c>
    </row>
    <row r="9" spans="2:22" ht="22.5" customHeight="1">
      <c r="B9" s="90"/>
      <c r="C9" s="65" t="s">
        <v>8</v>
      </c>
      <c r="D9" s="34">
        <v>48</v>
      </c>
      <c r="E9" s="40">
        <v>47</v>
      </c>
      <c r="F9" s="41">
        <v>46</v>
      </c>
      <c r="G9" s="34">
        <v>44</v>
      </c>
      <c r="H9" s="24">
        <v>9</v>
      </c>
      <c r="I9" s="12">
        <v>9</v>
      </c>
      <c r="J9" s="12">
        <v>13</v>
      </c>
      <c r="K9" s="55">
        <v>11</v>
      </c>
      <c r="L9" s="34">
        <v>42</v>
      </c>
      <c r="M9" s="24">
        <v>0</v>
      </c>
      <c r="N9" s="69">
        <v>5</v>
      </c>
      <c r="O9" s="69">
        <v>10</v>
      </c>
      <c r="P9" s="69">
        <f>0+3</f>
        <v>3</v>
      </c>
      <c r="Q9" s="70">
        <f t="shared" si="0"/>
        <v>18</v>
      </c>
      <c r="R9" s="24">
        <v>6</v>
      </c>
      <c r="S9" s="69"/>
      <c r="T9" s="69"/>
      <c r="U9" s="69"/>
      <c r="V9" s="70">
        <f t="shared" si="1"/>
        <v>6</v>
      </c>
    </row>
    <row r="10" spans="2:22" ht="22.5" customHeight="1">
      <c r="B10" s="90"/>
      <c r="C10" s="65" t="s">
        <v>9</v>
      </c>
      <c r="D10" s="34">
        <v>2</v>
      </c>
      <c r="E10" s="40">
        <v>5</v>
      </c>
      <c r="F10" s="41">
        <v>6</v>
      </c>
      <c r="G10" s="34">
        <v>2</v>
      </c>
      <c r="H10" s="24">
        <v>0</v>
      </c>
      <c r="I10" s="12">
        <v>0</v>
      </c>
      <c r="J10" s="12">
        <v>0</v>
      </c>
      <c r="K10" s="56">
        <v>0</v>
      </c>
      <c r="L10" s="34">
        <v>0</v>
      </c>
      <c r="M10" s="24">
        <v>0</v>
      </c>
      <c r="N10" s="69">
        <v>1</v>
      </c>
      <c r="O10" s="69">
        <v>2</v>
      </c>
      <c r="P10" s="69">
        <f>0+1</f>
        <v>1</v>
      </c>
      <c r="Q10" s="70">
        <f t="shared" si="0"/>
        <v>4</v>
      </c>
      <c r="R10" s="24">
        <v>0</v>
      </c>
      <c r="S10" s="69"/>
      <c r="T10" s="69"/>
      <c r="U10" s="69"/>
      <c r="V10" s="70">
        <f t="shared" si="1"/>
        <v>0</v>
      </c>
    </row>
    <row r="11" spans="2:22" ht="22.5" customHeight="1">
      <c r="B11" s="90"/>
      <c r="C11" s="65" t="s">
        <v>10</v>
      </c>
      <c r="D11" s="34">
        <v>169</v>
      </c>
      <c r="E11" s="40">
        <v>118</v>
      </c>
      <c r="F11" s="41">
        <v>62</v>
      </c>
      <c r="G11" s="34">
        <v>69</v>
      </c>
      <c r="H11" s="24">
        <v>10</v>
      </c>
      <c r="I11" s="12">
        <v>7</v>
      </c>
      <c r="J11" s="12">
        <v>3</v>
      </c>
      <c r="K11" s="55">
        <v>4</v>
      </c>
      <c r="L11" s="34">
        <v>24</v>
      </c>
      <c r="M11" s="24">
        <v>9</v>
      </c>
      <c r="N11" s="69">
        <v>5</v>
      </c>
      <c r="O11" s="69">
        <v>5</v>
      </c>
      <c r="P11" s="69">
        <f>0+3+3</f>
        <v>6</v>
      </c>
      <c r="Q11" s="70">
        <f t="shared" si="0"/>
        <v>25</v>
      </c>
      <c r="R11" s="24">
        <v>3</v>
      </c>
      <c r="S11" s="69"/>
      <c r="T11" s="69"/>
      <c r="U11" s="69"/>
      <c r="V11" s="70">
        <f t="shared" si="1"/>
        <v>3</v>
      </c>
    </row>
    <row r="12" spans="2:22" ht="22.5" customHeight="1">
      <c r="B12" s="90"/>
      <c r="C12" s="65" t="s">
        <v>18</v>
      </c>
      <c r="D12" s="34">
        <v>3</v>
      </c>
      <c r="E12" s="40">
        <v>7</v>
      </c>
      <c r="F12" s="41">
        <v>5</v>
      </c>
      <c r="G12" s="34">
        <v>5</v>
      </c>
      <c r="H12" s="24">
        <v>0</v>
      </c>
      <c r="I12" s="12">
        <v>2</v>
      </c>
      <c r="J12" s="12">
        <v>4</v>
      </c>
      <c r="K12" s="55">
        <v>1</v>
      </c>
      <c r="L12" s="34">
        <v>7</v>
      </c>
      <c r="M12" s="24">
        <v>0</v>
      </c>
      <c r="N12" s="69">
        <v>1</v>
      </c>
      <c r="O12" s="69">
        <v>0</v>
      </c>
      <c r="P12" s="69">
        <v>0</v>
      </c>
      <c r="Q12" s="70">
        <f t="shared" si="0"/>
        <v>1</v>
      </c>
      <c r="R12" s="24">
        <v>0</v>
      </c>
      <c r="S12" s="69"/>
      <c r="T12" s="69"/>
      <c r="U12" s="69"/>
      <c r="V12" s="70">
        <f t="shared" si="1"/>
        <v>0</v>
      </c>
    </row>
    <row r="13" spans="2:22" ht="22.5" customHeight="1">
      <c r="B13" s="90"/>
      <c r="C13" s="65" t="s">
        <v>11</v>
      </c>
      <c r="D13" s="34">
        <v>153</v>
      </c>
      <c r="E13" s="40">
        <v>257</v>
      </c>
      <c r="F13" s="41">
        <v>49</v>
      </c>
      <c r="G13" s="34">
        <v>31</v>
      </c>
      <c r="H13" s="24">
        <v>12</v>
      </c>
      <c r="I13" s="12">
        <v>1</v>
      </c>
      <c r="J13" s="12">
        <v>6</v>
      </c>
      <c r="K13" s="55">
        <v>3</v>
      </c>
      <c r="L13" s="34">
        <v>22</v>
      </c>
      <c r="M13" s="24">
        <v>3</v>
      </c>
      <c r="N13" s="69">
        <v>1</v>
      </c>
      <c r="O13" s="69">
        <v>1</v>
      </c>
      <c r="P13" s="69">
        <v>0</v>
      </c>
      <c r="Q13" s="70">
        <f t="shared" si="0"/>
        <v>5</v>
      </c>
      <c r="R13" s="24">
        <v>0</v>
      </c>
      <c r="S13" s="69"/>
      <c r="T13" s="69"/>
      <c r="U13" s="69"/>
      <c r="V13" s="70">
        <f t="shared" si="1"/>
        <v>0</v>
      </c>
    </row>
    <row r="14" spans="2:22" ht="22.5" customHeight="1">
      <c r="B14" s="90"/>
      <c r="C14" s="65" t="s">
        <v>12</v>
      </c>
      <c r="D14" s="34">
        <v>25</v>
      </c>
      <c r="E14" s="40">
        <v>29</v>
      </c>
      <c r="F14" s="41">
        <v>25</v>
      </c>
      <c r="G14" s="34">
        <v>20</v>
      </c>
      <c r="H14" s="24">
        <v>1</v>
      </c>
      <c r="I14" s="12">
        <v>4</v>
      </c>
      <c r="J14" s="12">
        <v>1</v>
      </c>
      <c r="K14" s="55">
        <v>0</v>
      </c>
      <c r="L14" s="34">
        <v>6</v>
      </c>
      <c r="M14" s="24">
        <v>1</v>
      </c>
      <c r="N14" s="69">
        <v>2</v>
      </c>
      <c r="O14" s="69">
        <v>1</v>
      </c>
      <c r="P14" s="69">
        <f>0</f>
        <v>0</v>
      </c>
      <c r="Q14" s="70">
        <f t="shared" si="0"/>
        <v>4</v>
      </c>
      <c r="R14" s="24">
        <v>1</v>
      </c>
      <c r="S14" s="69"/>
      <c r="T14" s="69"/>
      <c r="U14" s="69"/>
      <c r="V14" s="70">
        <f t="shared" si="1"/>
        <v>1</v>
      </c>
    </row>
    <row r="15" spans="2:22" ht="22.5" customHeight="1">
      <c r="B15" s="90"/>
      <c r="C15" s="65" t="s">
        <v>13</v>
      </c>
      <c r="D15" s="34">
        <v>51</v>
      </c>
      <c r="E15" s="40">
        <v>100</v>
      </c>
      <c r="F15" s="41">
        <v>65</v>
      </c>
      <c r="G15" s="34">
        <v>45</v>
      </c>
      <c r="H15" s="24">
        <v>1</v>
      </c>
      <c r="I15" s="12">
        <v>8</v>
      </c>
      <c r="J15" s="12">
        <v>32</v>
      </c>
      <c r="K15" s="55">
        <v>29</v>
      </c>
      <c r="L15" s="34">
        <v>70</v>
      </c>
      <c r="M15" s="24">
        <v>18</v>
      </c>
      <c r="N15" s="69">
        <v>97</v>
      </c>
      <c r="O15" s="69">
        <v>28</v>
      </c>
      <c r="P15" s="69">
        <f>11+1+4</f>
        <v>16</v>
      </c>
      <c r="Q15" s="70">
        <f t="shared" si="0"/>
        <v>159</v>
      </c>
      <c r="R15" s="24">
        <v>11</v>
      </c>
      <c r="S15" s="69"/>
      <c r="T15" s="69"/>
      <c r="U15" s="69"/>
      <c r="V15" s="70">
        <f t="shared" si="1"/>
        <v>11</v>
      </c>
    </row>
    <row r="16" spans="2:26" ht="22.5" customHeight="1" thickBot="1">
      <c r="B16" s="91"/>
      <c r="C16" s="63" t="s">
        <v>14</v>
      </c>
      <c r="D16" s="35">
        <v>752</v>
      </c>
      <c r="E16" s="39">
        <v>711</v>
      </c>
      <c r="F16" s="32">
        <v>476</v>
      </c>
      <c r="G16" s="35">
        <v>340</v>
      </c>
      <c r="H16" s="25">
        <v>143</v>
      </c>
      <c r="I16" s="11">
        <v>85</v>
      </c>
      <c r="J16" s="11">
        <v>101</v>
      </c>
      <c r="K16" s="57">
        <v>82</v>
      </c>
      <c r="L16" s="35">
        <v>411</v>
      </c>
      <c r="M16" s="25">
        <v>67</v>
      </c>
      <c r="N16" s="68">
        <v>79</v>
      </c>
      <c r="O16" s="68">
        <v>87</v>
      </c>
      <c r="P16" s="68">
        <f>1+13+29</f>
        <v>43</v>
      </c>
      <c r="Q16" s="71">
        <f t="shared" si="0"/>
        <v>276</v>
      </c>
      <c r="R16" s="25">
        <v>75</v>
      </c>
      <c r="S16" s="68"/>
      <c r="T16" s="68"/>
      <c r="U16" s="68"/>
      <c r="V16" s="71">
        <f t="shared" si="1"/>
        <v>75</v>
      </c>
      <c r="W16" s="84"/>
      <c r="X16" s="84"/>
      <c r="Y16" s="84"/>
      <c r="Z16" s="84"/>
    </row>
    <row r="17" spans="2:22" ht="22.5" customHeight="1" thickBot="1">
      <c r="B17" s="99" t="s">
        <v>2</v>
      </c>
      <c r="C17" s="100"/>
      <c r="D17" s="35">
        <v>1587</v>
      </c>
      <c r="E17" s="38">
        <v>1604</v>
      </c>
      <c r="F17" s="31">
        <v>1036</v>
      </c>
      <c r="G17" s="33">
        <v>800</v>
      </c>
      <c r="H17" s="29">
        <v>246</v>
      </c>
      <c r="I17" s="13">
        <v>176</v>
      </c>
      <c r="J17" s="13">
        <v>241</v>
      </c>
      <c r="K17" s="58">
        <v>182</v>
      </c>
      <c r="L17" s="35">
        <v>845</v>
      </c>
      <c r="M17" s="29">
        <f aca="true" t="shared" si="2" ref="M17:V17">SUM(M7:M16)</f>
        <v>141</v>
      </c>
      <c r="N17" s="29">
        <f t="shared" si="2"/>
        <v>246</v>
      </c>
      <c r="O17" s="13">
        <f t="shared" si="2"/>
        <v>171</v>
      </c>
      <c r="P17" s="80">
        <f t="shared" si="2"/>
        <v>102</v>
      </c>
      <c r="Q17" s="71">
        <f t="shared" si="2"/>
        <v>660</v>
      </c>
      <c r="R17" s="29">
        <f t="shared" si="2"/>
        <v>127</v>
      </c>
      <c r="S17" s="29">
        <f t="shared" si="2"/>
        <v>0</v>
      </c>
      <c r="T17" s="13">
        <f t="shared" si="2"/>
        <v>0</v>
      </c>
      <c r="U17" s="80">
        <f t="shared" si="2"/>
        <v>0</v>
      </c>
      <c r="V17" s="71">
        <f t="shared" si="2"/>
        <v>127</v>
      </c>
    </row>
    <row r="18" spans="2:22" ht="22.5" customHeight="1">
      <c r="B18" s="89" t="s">
        <v>23</v>
      </c>
      <c r="C18" s="64" t="s">
        <v>20</v>
      </c>
      <c r="D18" s="33">
        <v>1008</v>
      </c>
      <c r="E18" s="38">
        <v>851</v>
      </c>
      <c r="F18" s="31">
        <v>982</v>
      </c>
      <c r="G18" s="33">
        <v>1136</v>
      </c>
      <c r="H18" s="29">
        <v>145</v>
      </c>
      <c r="I18" s="20">
        <v>184</v>
      </c>
      <c r="J18" s="59">
        <v>213</v>
      </c>
      <c r="K18" s="54">
        <v>211</v>
      </c>
      <c r="L18" s="34">
        <v>753</v>
      </c>
      <c r="M18" s="29">
        <v>75</v>
      </c>
      <c r="N18" s="72">
        <v>71</v>
      </c>
      <c r="O18" s="75">
        <v>64</v>
      </c>
      <c r="P18" s="67">
        <f>4+6+43</f>
        <v>53</v>
      </c>
      <c r="Q18" s="83">
        <f aca="true" t="shared" si="3" ref="Q18:Q24">SUM(M18:P18)</f>
        <v>263</v>
      </c>
      <c r="R18" s="29">
        <v>78</v>
      </c>
      <c r="S18" s="72"/>
      <c r="T18" s="75"/>
      <c r="U18" s="67"/>
      <c r="V18" s="83">
        <f aca="true" t="shared" si="4" ref="V18:V24">SUM(R18:U18)</f>
        <v>78</v>
      </c>
    </row>
    <row r="19" spans="2:22" ht="22.5" customHeight="1">
      <c r="B19" s="90"/>
      <c r="C19" s="65" t="s">
        <v>8</v>
      </c>
      <c r="D19" s="34">
        <v>96</v>
      </c>
      <c r="E19" s="40">
        <v>95</v>
      </c>
      <c r="F19" s="41">
        <v>113</v>
      </c>
      <c r="G19" s="34">
        <v>63</v>
      </c>
      <c r="H19" s="24">
        <v>16</v>
      </c>
      <c r="I19" s="12">
        <v>12</v>
      </c>
      <c r="J19" s="60">
        <v>19</v>
      </c>
      <c r="K19" s="55">
        <v>15</v>
      </c>
      <c r="L19" s="26">
        <v>62</v>
      </c>
      <c r="M19" s="24">
        <v>10</v>
      </c>
      <c r="N19" s="69">
        <v>10</v>
      </c>
      <c r="O19" s="76">
        <v>18</v>
      </c>
      <c r="P19" s="76">
        <f>3+10+4</f>
        <v>17</v>
      </c>
      <c r="Q19" s="79">
        <f t="shared" si="3"/>
        <v>55</v>
      </c>
      <c r="R19" s="24">
        <v>10</v>
      </c>
      <c r="S19" s="69"/>
      <c r="T19" s="76"/>
      <c r="U19" s="76"/>
      <c r="V19" s="79">
        <f t="shared" si="4"/>
        <v>10</v>
      </c>
    </row>
    <row r="20" spans="2:26" ht="22.5" customHeight="1">
      <c r="B20" s="90"/>
      <c r="C20" s="65" t="s">
        <v>15</v>
      </c>
      <c r="D20" s="34">
        <v>312</v>
      </c>
      <c r="E20" s="40">
        <v>292</v>
      </c>
      <c r="F20" s="41">
        <v>315</v>
      </c>
      <c r="G20" s="34">
        <v>219</v>
      </c>
      <c r="H20" s="24">
        <v>43</v>
      </c>
      <c r="I20" s="12">
        <v>56</v>
      </c>
      <c r="J20" s="12">
        <v>75</v>
      </c>
      <c r="K20" s="55">
        <v>82</v>
      </c>
      <c r="L20" s="26">
        <v>256</v>
      </c>
      <c r="M20" s="24">
        <v>129</v>
      </c>
      <c r="N20" s="69">
        <v>122</v>
      </c>
      <c r="O20" s="76">
        <v>111</v>
      </c>
      <c r="P20" s="76">
        <f>32+45+21</f>
        <v>98</v>
      </c>
      <c r="Q20" s="73">
        <f t="shared" si="3"/>
        <v>460</v>
      </c>
      <c r="R20" s="24">
        <v>80</v>
      </c>
      <c r="S20" s="69"/>
      <c r="T20" s="76"/>
      <c r="U20" s="76"/>
      <c r="V20" s="73">
        <f t="shared" si="4"/>
        <v>80</v>
      </c>
      <c r="W20" s="84"/>
      <c r="X20" s="66"/>
      <c r="Y20" s="66"/>
      <c r="Z20" s="66"/>
    </row>
    <row r="21" spans="2:22" ht="22.5" customHeight="1">
      <c r="B21" s="90"/>
      <c r="C21" s="65" t="s">
        <v>19</v>
      </c>
      <c r="D21" s="34">
        <v>6504</v>
      </c>
      <c r="E21" s="40">
        <v>5850</v>
      </c>
      <c r="F21" s="41">
        <v>4022</v>
      </c>
      <c r="G21" s="34">
        <v>3833</v>
      </c>
      <c r="H21" s="24">
        <v>771</v>
      </c>
      <c r="I21" s="12">
        <v>458</v>
      </c>
      <c r="J21" s="61">
        <v>608</v>
      </c>
      <c r="K21" s="55">
        <v>507</v>
      </c>
      <c r="L21" s="26">
        <v>2344</v>
      </c>
      <c r="M21" s="24">
        <v>463</v>
      </c>
      <c r="N21" s="69">
        <v>360</v>
      </c>
      <c r="O21" s="76">
        <v>395</v>
      </c>
      <c r="P21" s="76">
        <f>96+75+232</f>
        <v>403</v>
      </c>
      <c r="Q21" s="73">
        <f t="shared" si="3"/>
        <v>1621</v>
      </c>
      <c r="R21" s="24">
        <v>174</v>
      </c>
      <c r="S21" s="69"/>
      <c r="T21" s="76"/>
      <c r="U21" s="76"/>
      <c r="V21" s="73">
        <f t="shared" si="4"/>
        <v>174</v>
      </c>
    </row>
    <row r="22" spans="2:22" ht="22.5" customHeight="1">
      <c r="B22" s="90"/>
      <c r="C22" s="65" t="s">
        <v>16</v>
      </c>
      <c r="D22" s="34">
        <v>40</v>
      </c>
      <c r="E22" s="40">
        <v>106</v>
      </c>
      <c r="F22" s="41">
        <v>19</v>
      </c>
      <c r="G22" s="34">
        <v>24</v>
      </c>
      <c r="H22" s="24">
        <v>7</v>
      </c>
      <c r="I22" s="12">
        <v>9</v>
      </c>
      <c r="J22" s="60">
        <v>19</v>
      </c>
      <c r="K22" s="55">
        <v>0</v>
      </c>
      <c r="L22" s="26">
        <v>35</v>
      </c>
      <c r="M22" s="24">
        <v>4</v>
      </c>
      <c r="N22" s="69">
        <v>3</v>
      </c>
      <c r="O22" s="76">
        <v>1</v>
      </c>
      <c r="P22" s="76">
        <v>1</v>
      </c>
      <c r="Q22" s="73">
        <f t="shared" si="3"/>
        <v>9</v>
      </c>
      <c r="R22" s="24">
        <v>0</v>
      </c>
      <c r="S22" s="69"/>
      <c r="T22" s="76"/>
      <c r="U22" s="76"/>
      <c r="V22" s="73">
        <f t="shared" si="4"/>
        <v>0</v>
      </c>
    </row>
    <row r="23" spans="2:22" ht="22.5" customHeight="1">
      <c r="B23" s="90"/>
      <c r="C23" s="65" t="s">
        <v>17</v>
      </c>
      <c r="D23" s="34">
        <v>1042</v>
      </c>
      <c r="E23" s="40">
        <v>935</v>
      </c>
      <c r="F23" s="41">
        <v>673</v>
      </c>
      <c r="G23" s="34">
        <v>620</v>
      </c>
      <c r="H23" s="24">
        <v>141</v>
      </c>
      <c r="I23" s="12">
        <v>102</v>
      </c>
      <c r="J23" s="60">
        <v>210</v>
      </c>
      <c r="K23" s="55">
        <v>115</v>
      </c>
      <c r="L23" s="26">
        <v>568</v>
      </c>
      <c r="M23" s="24">
        <v>137</v>
      </c>
      <c r="N23" s="69">
        <v>137</v>
      </c>
      <c r="O23" s="76">
        <v>134</v>
      </c>
      <c r="P23" s="76">
        <f>49+11+67</f>
        <v>127</v>
      </c>
      <c r="Q23" s="73">
        <f t="shared" si="3"/>
        <v>535</v>
      </c>
      <c r="R23" s="24">
        <v>137</v>
      </c>
      <c r="S23" s="69"/>
      <c r="T23" s="76"/>
      <c r="U23" s="76"/>
      <c r="V23" s="73">
        <f t="shared" si="4"/>
        <v>137</v>
      </c>
    </row>
    <row r="24" spans="2:22" ht="22.5" customHeight="1" thickBot="1">
      <c r="B24" s="91"/>
      <c r="C24" s="63" t="s">
        <v>14</v>
      </c>
      <c r="D24" s="35">
        <v>4638</v>
      </c>
      <c r="E24" s="39">
        <v>5074</v>
      </c>
      <c r="F24" s="32">
        <v>4489</v>
      </c>
      <c r="G24" s="35">
        <v>3459</v>
      </c>
      <c r="H24" s="25">
        <v>775</v>
      </c>
      <c r="I24" s="11">
        <v>715</v>
      </c>
      <c r="J24" s="60">
        <v>692</v>
      </c>
      <c r="K24" s="57">
        <v>631</v>
      </c>
      <c r="L24" s="26">
        <v>2813</v>
      </c>
      <c r="M24" s="25">
        <v>535</v>
      </c>
      <c r="N24" s="68">
        <v>478</v>
      </c>
      <c r="O24" s="76">
        <v>490</v>
      </c>
      <c r="P24" s="76">
        <f>55+184+215</f>
        <v>454</v>
      </c>
      <c r="Q24" s="73">
        <f t="shared" si="3"/>
        <v>1957</v>
      </c>
      <c r="R24" s="25">
        <v>609</v>
      </c>
      <c r="S24" s="68"/>
      <c r="T24" s="76"/>
      <c r="U24" s="76"/>
      <c r="V24" s="73">
        <f t="shared" si="4"/>
        <v>609</v>
      </c>
    </row>
    <row r="25" spans="2:23" ht="22.5" customHeight="1" thickBot="1">
      <c r="B25" s="101" t="s">
        <v>3</v>
      </c>
      <c r="C25" s="102"/>
      <c r="D25" s="35">
        <v>13640</v>
      </c>
      <c r="E25" s="44">
        <v>13203</v>
      </c>
      <c r="F25" s="45">
        <v>10613</v>
      </c>
      <c r="G25" s="35">
        <v>9354</v>
      </c>
      <c r="H25" s="17">
        <v>1898</v>
      </c>
      <c r="I25" s="13">
        <v>1536</v>
      </c>
      <c r="J25" s="13">
        <v>1836</v>
      </c>
      <c r="K25" s="62">
        <v>1561</v>
      </c>
      <c r="L25" s="27">
        <v>6831</v>
      </c>
      <c r="M25" s="17">
        <f aca="true" t="shared" si="5" ref="M25:V25">SUM(M18:M24)</f>
        <v>1353</v>
      </c>
      <c r="N25" s="17">
        <f t="shared" si="5"/>
        <v>1181</v>
      </c>
      <c r="O25" s="17">
        <f t="shared" si="5"/>
        <v>1213</v>
      </c>
      <c r="P25" s="17">
        <f t="shared" si="5"/>
        <v>1153</v>
      </c>
      <c r="Q25" s="82">
        <f t="shared" si="5"/>
        <v>4900</v>
      </c>
      <c r="R25" s="17">
        <f t="shared" si="5"/>
        <v>1088</v>
      </c>
      <c r="S25" s="17">
        <f t="shared" si="5"/>
        <v>0</v>
      </c>
      <c r="T25" s="17">
        <f t="shared" si="5"/>
        <v>0</v>
      </c>
      <c r="U25" s="17">
        <f t="shared" si="5"/>
        <v>0</v>
      </c>
      <c r="V25" s="82">
        <f t="shared" si="5"/>
        <v>1088</v>
      </c>
      <c r="W25" s="19"/>
    </row>
    <row r="26" spans="6:22" ht="8.25" customHeight="1">
      <c r="F26" s="9"/>
      <c r="G26" s="9"/>
      <c r="H26" s="18"/>
      <c r="I26" s="18"/>
      <c r="J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2:22" ht="17.25" customHeight="1">
      <c r="B27" s="22" t="s">
        <v>29</v>
      </c>
      <c r="C27" s="23"/>
      <c r="D27" s="23"/>
      <c r="E27" s="2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2:22" ht="17.25" customHeight="1">
      <c r="B28" s="97" t="s">
        <v>37</v>
      </c>
      <c r="C28" s="98"/>
      <c r="D28" s="98"/>
      <c r="E28" s="9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ht="17.25">
      <c r="C29" s="5"/>
    </row>
  </sheetData>
  <sheetProtection/>
  <mergeCells count="11">
    <mergeCell ref="H3:L3"/>
    <mergeCell ref="R3:V3"/>
    <mergeCell ref="M3:Q3"/>
    <mergeCell ref="B18:B24"/>
    <mergeCell ref="B3:C4"/>
    <mergeCell ref="B2:C2"/>
    <mergeCell ref="B28:E28"/>
    <mergeCell ref="B17:C17"/>
    <mergeCell ref="B25:C25"/>
    <mergeCell ref="B5:C5"/>
    <mergeCell ref="B7:B16"/>
  </mergeCells>
  <printOptions horizontalCentered="1"/>
  <pageMargins left="0.3937007874015748" right="0.3937007874015748" top="0.7874015748031497" bottom="0.1968503937007874" header="0.5118110236220472" footer="0.2755905511811024"/>
  <pageSetup fitToHeight="0" horizontalDpi="600" verticalDpi="600" orientation="landscape" paperSize="9" scale="79" r:id="rId1"/>
  <headerFooter alignWithMargins="0">
    <oddFooter>&amp;C&amp;10 &amp;12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2014-08-26T06:36:29Z</dcterms:created>
  <dcterms:modified xsi:type="dcterms:W3CDTF">2019-08-23T08:57:33Z</dcterms:modified>
  <cp:category/>
  <cp:version/>
  <cp:contentType/>
  <cp:contentStatus/>
</cp:coreProperties>
</file>